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Christian\Documents\Schützen\Gau Schießen\Kreisseniorenschiessen\2019\"/>
    </mc:Choice>
  </mc:AlternateContent>
  <xr:revisionPtr revIDLastSave="0" documentId="13_ncr:40009_{61284193-6C4C-468C-A4FD-75EB77C08719}" xr6:coauthVersionLast="43" xr6:coauthVersionMax="43" xr10:uidLastSave="{00000000-0000-0000-0000-000000000000}"/>
  <bookViews>
    <workbookView xWindow="-120" yWindow="-120" windowWidth="25440" windowHeight="15390"/>
  </bookViews>
  <sheets>
    <sheet name="Meldeblatt" sheetId="1" r:id="rId1"/>
  </sheets>
  <definedNames>
    <definedName name="_xlnm.Print_Area" localSheetId="0">Meldeblatt!$A$1:$K$40</definedName>
    <definedName name="Gau">Meldeblatt!$M$10:$O$10</definedName>
    <definedName name="Verein">Meldeblatt!$M$11:$O$48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" i="1" l="1"/>
  <c r="L10" i="1"/>
  <c r="K10" i="1" s="1"/>
  <c r="Q15" i="1"/>
  <c r="Q14" i="1"/>
  <c r="Q16" i="1"/>
  <c r="Q17" i="1"/>
  <c r="Q10" i="1"/>
  <c r="Q11" i="1"/>
  <c r="Q13" i="1"/>
  <c r="P14" i="1"/>
  <c r="P15" i="1"/>
  <c r="P16" i="1"/>
  <c r="P17" i="1"/>
  <c r="P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</calcChain>
</file>

<file path=xl/sharedStrings.xml><?xml version="1.0" encoding="utf-8"?>
<sst xmlns="http://schemas.openxmlformats.org/spreadsheetml/2006/main" count="137" uniqueCount="119">
  <si>
    <t>Name</t>
  </si>
  <si>
    <t>Vorname</t>
  </si>
  <si>
    <t>Geburtsjahr</t>
  </si>
  <si>
    <t>Klasse</t>
  </si>
  <si>
    <t>LG</t>
  </si>
  <si>
    <t>LP</t>
  </si>
  <si>
    <t>Passnummer</t>
  </si>
  <si>
    <t>x</t>
  </si>
  <si>
    <t>Ehrenmitglied</t>
  </si>
  <si>
    <t>Gau:</t>
  </si>
  <si>
    <t>Verein:</t>
  </si>
  <si>
    <t>Name Ansprechpartner:</t>
  </si>
  <si>
    <t>Telefon:</t>
  </si>
  <si>
    <t>E-Mail:</t>
  </si>
  <si>
    <t>707001 "Eintracht" Autenried</t>
  </si>
  <si>
    <t>704001 Kgl.priv.SG Burgau</t>
  </si>
  <si>
    <t>711001 Schützenverein Aichen e.V.</t>
  </si>
  <si>
    <t>707002 "Gut Glück" Bubesheim</t>
  </si>
  <si>
    <t>704002 SV Burtenbach 1897 e.V.</t>
  </si>
  <si>
    <t>711002 Schloßbergschützen Aletshausen 1887 e.V.</t>
  </si>
  <si>
    <t>707003 SV "Edelweiß" Bühl e.V.</t>
  </si>
  <si>
    <t>704003 SV Hirschsprung Freihalden</t>
  </si>
  <si>
    <t>711003 SV Edelweiß e.V. Attenhausen</t>
  </si>
  <si>
    <t>707004 SV Deffingen</t>
  </si>
  <si>
    <t>711004 SV Schützenblut e.V. Balzhausen</t>
  </si>
  <si>
    <t>707005 "Gut Glück" Denzingen</t>
  </si>
  <si>
    <t>711005 SV Bayersried-Ursberg-Premach</t>
  </si>
  <si>
    <t>707006 "Tell" Deubach</t>
  </si>
  <si>
    <t>704006 SV Eintracht Haldenwang</t>
  </si>
  <si>
    <t>711006 SV Hermann Löns Behlingen-Ried</t>
  </si>
  <si>
    <t>707007 "Hubertus" Ebersbach</t>
  </si>
  <si>
    <t>711007 SV Billenhausen/Schwab.</t>
  </si>
  <si>
    <t>707008 "Bayerland" Ettenbeuren</t>
  </si>
  <si>
    <t>704008 SchV 1866 Jettingen e. V.</t>
  </si>
  <si>
    <t>711008 Schützenverein Breitenthal</t>
  </si>
  <si>
    <t>707009 "Frohsinn" Großkötz</t>
  </si>
  <si>
    <t>704009 Frohsinn Konzenberg e. V.</t>
  </si>
  <si>
    <t>711009 Burger Bergschützen 1933 e.V.</t>
  </si>
  <si>
    <t>707010 Kaiserlich Königlich priv. SG Günzburg</t>
  </si>
  <si>
    <t>704010 SchV Landensberg e. V.</t>
  </si>
  <si>
    <t>711010 Schützenv. Deisenhausen</t>
  </si>
  <si>
    <t>707011 Alpenrose Gundremmingen</t>
  </si>
  <si>
    <t>704011 Schützenverein 1910 Limbach e. V.</t>
  </si>
  <si>
    <t>711011 SV Ebersh.-Seifertshofen e.V.</t>
  </si>
  <si>
    <t>707012 "Edelweiß" Harthausen</t>
  </si>
  <si>
    <t>704012 Gem. Sch. Mindelaltheim 1903 e. V.</t>
  </si>
  <si>
    <t>711012 Gemütlichkeit Edenhausen</t>
  </si>
  <si>
    <t>707013 "Fortuna" Hochwang</t>
  </si>
  <si>
    <t>704013 SG 1913 Oberknöringen e. V.</t>
  </si>
  <si>
    <t>711013 SV Hubertus 1926 Ellzee</t>
  </si>
  <si>
    <t>707014 "Vereinigte SG" Ichenhausen</t>
  </si>
  <si>
    <t>704014 SV Hubertus Oberwaldbach e. V.</t>
  </si>
  <si>
    <t>711014 SV.DRW-Ursberg Abt.Schützen</t>
  </si>
  <si>
    <t>707017 "Gut Ziel" Kissendorf</t>
  </si>
  <si>
    <t>704015 Schützenverein Röfingen e. V.</t>
  </si>
  <si>
    <t>711015 Hubertuss. Haupeltshofen</t>
  </si>
  <si>
    <t>704016 SchV Alpenrose Roßhaupten e. V.</t>
  </si>
  <si>
    <t>711016 SV Auerhahn Hohenraunau</t>
  </si>
  <si>
    <t>707019 SV Eintracht Leinheim</t>
  </si>
  <si>
    <t>704017 SchV 1921 Scheppach e. V.</t>
  </si>
  <si>
    <t>711017 Schützenb. Krumbach e.V.</t>
  </si>
  <si>
    <t>707020 SSV Güssen Leipheim</t>
  </si>
  <si>
    <t>711018 SV.Wilhelm Tell Langenhaslach</t>
  </si>
  <si>
    <t>707021 SV 1911 Nornheim</t>
  </si>
  <si>
    <t>704019 SchV Edelweiß Waldkirch</t>
  </si>
  <si>
    <t>711019 Alpenrose Memmenhausen</t>
  </si>
  <si>
    <t>707022 Bürgerl. SG Offingen</t>
  </si>
  <si>
    <t>704021 SV Edelweiß Winterbach</t>
  </si>
  <si>
    <t>711020 Lichtenau-Mindelzell</t>
  </si>
  <si>
    <t>707023 Frohsinn Oxenbronn</t>
  </si>
  <si>
    <t>704022 SV Erlental Mönstetten e. V.</t>
  </si>
  <si>
    <t>711021 Edelweiß-Münsterhausen e.V.</t>
  </si>
  <si>
    <t>707024 SV 1910 Reisensburg</t>
  </si>
  <si>
    <t>704023 SV Gut-Ziel e. V. Schnuttenbach</t>
  </si>
  <si>
    <t>711022 Schützenverein 1909 Nattenhausen e.V.</t>
  </si>
  <si>
    <t>707025 Frisch-Auf Rettenbach</t>
  </si>
  <si>
    <t>704025 Schützenverein Kemnat e. V.</t>
  </si>
  <si>
    <t>711023 Burgschützen Neuburg</t>
  </si>
  <si>
    <t>707026 Gemütlichkeit Rieden-Kötz</t>
  </si>
  <si>
    <t>704026 VL-, Sport-u.BSV e.V. Unterknöringen</t>
  </si>
  <si>
    <t>711024 SV Hubertus Niederraunau</t>
  </si>
  <si>
    <t>707027 SSV Moosdeifl Riedheim</t>
  </si>
  <si>
    <t>711025 Schützenverein Bleichen e.V.</t>
  </si>
  <si>
    <t>707029 SV Lustige Brüder Waldstetten</t>
  </si>
  <si>
    <t xml:space="preserve"> </t>
  </si>
  <si>
    <t>711026 Schützenverein Oberrohr</t>
  </si>
  <si>
    <t>707030 SV Wasserburg 1929 e.V.</t>
  </si>
  <si>
    <t>711027 S.Club 1881 Thannhausen e.V.</t>
  </si>
  <si>
    <t>707031 1. Großkaliber Schützengesellschaft Schw</t>
  </si>
  <si>
    <t>707033 Bibertaler Bogen Bühl</t>
  </si>
  <si>
    <t>711030 SV 1884 Waltenhausen e.V.</t>
  </si>
  <si>
    <t>711033 Schützenverein Ziemetshausen e.V.</t>
  </si>
  <si>
    <t>711034 Sportverein e.V. 1948 Edelstetten</t>
  </si>
  <si>
    <t>711035 SV Hubertus Uttenhofen 1908</t>
  </si>
  <si>
    <t>711036 BSC Hohenraunau</t>
  </si>
  <si>
    <t>711037 SV Adler Weiler</t>
  </si>
  <si>
    <t>711038 WTC Thannhausen</t>
  </si>
  <si>
    <t>711039 Feuerstutzenschützen 2000 Kammeltal e.V.</t>
  </si>
  <si>
    <t>Günzburg-Land</t>
  </si>
  <si>
    <t>Burgau</t>
  </si>
  <si>
    <t>Krumbach</t>
  </si>
  <si>
    <t>©CAT2019</t>
  </si>
  <si>
    <t>711031 Günztalschützen Wattenweiler</t>
  </si>
  <si>
    <t>Gruppe 1</t>
  </si>
  <si>
    <t>Gruppe 2</t>
  </si>
  <si>
    <t>Gruppe 3</t>
  </si>
  <si>
    <t>Gruppe 4</t>
  </si>
  <si>
    <t>Gruppe 5</t>
  </si>
  <si>
    <t>Gruppe 6</t>
  </si>
  <si>
    <t>Gruppe 7</t>
  </si>
  <si>
    <t>Gruppe 8</t>
  </si>
  <si>
    <t>Gruppe 9</t>
  </si>
  <si>
    <t>Pro Zeile nur eine Gruppe und eine Waffe pro Schütze auswählbar
Bei Mehrfachstartern (Ehrenmitglieder) jede Zeile komplett ausfüllen</t>
  </si>
  <si>
    <t>Auflage</t>
  </si>
  <si>
    <t>m/w</t>
  </si>
  <si>
    <t>m</t>
  </si>
  <si>
    <t>männlich</t>
  </si>
  <si>
    <t>weiblich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</si>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</sst>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&quot;Kreisseniorenschießen &quot;0&quot; im Gau Günzburg-Land&quot;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E9FE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Protection="1"/>
    <xf numFmtId="0" fontId="3" fillId="2" borderId="2" xfId="0" applyFont="1" applyFill="1" applyBorder="1" applyProtection="1">
      <protection locked="0"/>
    </xf>
    <xf numFmtId="0" fontId="3" fillId="0" borderId="2" xfId="0" applyFont="1" applyFill="1" applyBorder="1" applyProtection="1"/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textRotation="90"/>
    </xf>
    <xf numFmtId="0" fontId="4" fillId="0" borderId="0" xfId="0" applyFont="1" applyAlignme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180" fontId="4" fillId="0" borderId="0" xfId="0" applyNumberFormat="1" applyFont="1" applyAlignment="1">
      <alignment horizontal="center"/>
    </xf>
    <xf numFmtId="1" fontId="3" fillId="2" borderId="2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textRotation="90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1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 vertical="top"/>
    </xf>
    <xf numFmtId="0" fontId="3" fillId="3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3" fillId="0" borderId="0" xfId="0" applyFont="1" applyFill="1"/>
    <xf numFmtId="180" fontId="4" fillId="0" borderId="0" xfId="0" applyNumberFormat="1" applyFont="1" applyAlignment="1">
      <alignment horizontal="center"/>
    </xf>
    <xf numFmtId="180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textRotation="90"/>
    </xf>
    <xf numFmtId="0" fontId="3" fillId="0" borderId="6" xfId="0" applyFont="1" applyBorder="1" applyAlignment="1">
      <alignment horizontal="center" textRotation="90"/>
    </xf>
    <xf numFmtId="180" fontId="7" fillId="2" borderId="2" xfId="0" applyNumberFormat="1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180" fontId="7" fillId="0" borderId="0" xfId="0" applyNumberFormat="1" applyFont="1" applyAlignment="1">
      <alignment horizontal="right"/>
    </xf>
    <xf numFmtId="180" fontId="7" fillId="0" borderId="5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right"/>
    </xf>
    <xf numFmtId="0" fontId="8" fillId="0" borderId="0" xfId="0" applyFont="1" applyFill="1" applyAlignment="1" applyProtection="1">
      <alignment horizontal="left" wrapText="1"/>
    </xf>
    <xf numFmtId="0" fontId="8" fillId="0" borderId="0" xfId="0" applyFont="1" applyFill="1" applyAlignment="1" applyProtection="1">
      <alignment horizontal="left"/>
    </xf>
    <xf numFmtId="0" fontId="3" fillId="0" borderId="0" xfId="0" applyFont="1" applyBorder="1" applyAlignment="1">
      <alignment horizontal="center" textRotation="90"/>
    </xf>
  </cellXfs>
  <cellStyles count="3">
    <cellStyle name="Standard" xfId="0" builtinId="0"/>
    <cellStyle name="Standard_Tabelle1" xfId="1"/>
    <cellStyle name="Standard_Tabelle2" xfId="2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0</xdr:row>
      <xdr:rowOff>95250</xdr:rowOff>
    </xdr:from>
    <xdr:to>
      <xdr:col>10</xdr:col>
      <xdr:colOff>1266825</xdr:colOff>
      <xdr:row>5</xdr:row>
      <xdr:rowOff>190500</xdr:rowOff>
    </xdr:to>
    <xdr:pic>
      <xdr:nvPicPr>
        <xdr:cNvPr id="1228" name="Grafik 2" descr="wapen1.gif">
          <a:extLst>
            <a:ext uri="{FF2B5EF4-FFF2-40B4-BE49-F238E27FC236}">
              <a16:creationId xmlns:a16="http://schemas.microsoft.com/office/drawing/2014/main" id="{294CD546-0900-4A26-BB8E-76EB4B740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95250"/>
          <a:ext cx="17430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R47"/>
  <sheetViews>
    <sheetView showGridLines="0" showRowColHeaders="0" tabSelected="1" zoomScaleNormal="100" workbookViewId="0">
      <selection activeCell="C3" sqref="C3:G3"/>
    </sheetView>
  </sheetViews>
  <sheetFormatPr baseColWidth="10" defaultRowHeight="18.75" x14ac:dyDescent="0.3"/>
  <cols>
    <col min="1" max="1" width="14.85546875" style="1" bestFit="1" customWidth="1"/>
    <col min="2" max="2" width="19.5703125" style="1" customWidth="1"/>
    <col min="3" max="3" width="15.7109375" style="1" customWidth="1"/>
    <col min="4" max="4" width="4.7109375" style="1" bestFit="1" customWidth="1"/>
    <col min="5" max="5" width="13.7109375" style="1" bestFit="1" customWidth="1"/>
    <col min="6" max="7" width="4.7109375" style="1" bestFit="1" customWidth="1"/>
    <col min="8" max="8" width="2" style="6" customWidth="1"/>
    <col min="9" max="10" width="4.7109375" style="6" customWidth="1"/>
    <col min="11" max="11" width="34.140625" style="2" bestFit="1" customWidth="1"/>
    <col min="12" max="12" width="15.7109375" style="2" hidden="1" customWidth="1"/>
    <col min="13" max="13" width="34" style="19" hidden="1" customWidth="1"/>
    <col min="14" max="14" width="35.42578125" style="19" hidden="1" customWidth="1"/>
    <col min="15" max="15" width="46.28515625" style="19" hidden="1" customWidth="1"/>
    <col min="16" max="17" width="11.42578125" style="1" hidden="1" customWidth="1"/>
    <col min="18" max="18" width="0" style="1" hidden="1" customWidth="1"/>
    <col min="19" max="16384" width="11.42578125" style="1"/>
  </cols>
  <sheetData>
    <row r="1" spans="1:18" ht="23.25" x14ac:dyDescent="0.35">
      <c r="A1" s="31">
        <v>2019</v>
      </c>
      <c r="B1" s="31"/>
      <c r="C1" s="31"/>
      <c r="D1" s="31"/>
      <c r="E1" s="31"/>
      <c r="F1" s="31"/>
      <c r="G1" s="31"/>
      <c r="H1" s="31"/>
      <c r="I1" s="31"/>
      <c r="J1" s="30"/>
      <c r="K1" s="24" t="s">
        <v>101</v>
      </c>
      <c r="L1" s="1" t="s">
        <v>7</v>
      </c>
      <c r="M1" s="18"/>
      <c r="N1" s="18"/>
      <c r="O1" s="18"/>
    </row>
    <row r="2" spans="1:18" ht="11.25" customHeight="1" x14ac:dyDescent="0.35">
      <c r="A2" s="14"/>
      <c r="B2" s="14"/>
      <c r="C2" s="14"/>
      <c r="D2" s="30"/>
      <c r="E2" s="14"/>
      <c r="F2" s="14"/>
      <c r="G2" s="14"/>
      <c r="H2" s="14"/>
      <c r="I2" s="14"/>
      <c r="J2" s="42" t="s">
        <v>113</v>
      </c>
      <c r="K2" s="5"/>
      <c r="L2" s="1"/>
      <c r="M2" s="18"/>
      <c r="N2" s="18"/>
      <c r="O2" s="18"/>
    </row>
    <row r="3" spans="1:18" ht="23.25" x14ac:dyDescent="0.35">
      <c r="A3" s="36" t="s">
        <v>9</v>
      </c>
      <c r="B3" s="37"/>
      <c r="C3" s="34"/>
      <c r="D3" s="34"/>
      <c r="E3" s="34"/>
      <c r="F3" s="34"/>
      <c r="G3" s="34"/>
      <c r="H3" s="14"/>
      <c r="I3" s="14"/>
      <c r="J3" s="42"/>
      <c r="K3" s="5"/>
      <c r="L3" s="8"/>
      <c r="M3" s="18"/>
    </row>
    <row r="4" spans="1:18" ht="23.25" x14ac:dyDescent="0.35">
      <c r="A4" s="38" t="s">
        <v>10</v>
      </c>
      <c r="B4" s="39"/>
      <c r="C4" s="35"/>
      <c r="D4" s="35"/>
      <c r="E4" s="35"/>
      <c r="F4" s="35"/>
      <c r="G4" s="35"/>
      <c r="I4" s="32" t="s">
        <v>8</v>
      </c>
      <c r="J4" s="42"/>
      <c r="K4" s="10"/>
      <c r="L4" s="8"/>
    </row>
    <row r="5" spans="1:18" ht="23.25" x14ac:dyDescent="0.35">
      <c r="A5" s="38" t="s">
        <v>11</v>
      </c>
      <c r="B5" s="38"/>
      <c r="C5" s="35"/>
      <c r="D5" s="35"/>
      <c r="E5" s="35"/>
      <c r="F5" s="35"/>
      <c r="G5" s="35"/>
      <c r="H5" s="17"/>
      <c r="I5" s="32"/>
      <c r="J5" s="42"/>
      <c r="K5" s="10"/>
      <c r="L5" s="8"/>
      <c r="M5" s="18"/>
      <c r="N5" s="18"/>
      <c r="O5" s="18"/>
    </row>
    <row r="6" spans="1:18" ht="23.25" customHeight="1" x14ac:dyDescent="0.35">
      <c r="A6" s="38" t="s">
        <v>12</v>
      </c>
      <c r="B6" s="38"/>
      <c r="C6" s="35"/>
      <c r="D6" s="35"/>
      <c r="E6" s="35"/>
      <c r="F6" s="35"/>
      <c r="G6" s="35"/>
      <c r="H6" s="17"/>
      <c r="I6" s="32"/>
      <c r="J6" s="42"/>
      <c r="K6" s="13"/>
      <c r="L6" s="8"/>
      <c r="M6" s="18"/>
      <c r="N6" s="18"/>
      <c r="O6" s="18"/>
    </row>
    <row r="7" spans="1:18" ht="23.25" x14ac:dyDescent="0.35">
      <c r="A7" s="38" t="s">
        <v>13</v>
      </c>
      <c r="B7" s="38"/>
      <c r="C7" s="35"/>
      <c r="D7" s="35"/>
      <c r="E7" s="35"/>
      <c r="F7" s="35"/>
      <c r="G7" s="35"/>
      <c r="H7" s="17"/>
      <c r="I7" s="32"/>
      <c r="J7" s="42"/>
      <c r="K7" s="13"/>
      <c r="L7" s="8"/>
      <c r="M7" s="18"/>
      <c r="N7" s="18"/>
      <c r="O7" s="18"/>
    </row>
    <row r="8" spans="1:18" s="29" customFormat="1" ht="34.5" customHeight="1" x14ac:dyDescent="0.35">
      <c r="A8" s="40" t="s">
        <v>112</v>
      </c>
      <c r="B8" s="41"/>
      <c r="C8" s="41"/>
      <c r="D8" s="41"/>
      <c r="E8" s="41"/>
      <c r="F8" s="41"/>
      <c r="G8" s="41"/>
      <c r="H8" s="17"/>
      <c r="I8" s="32"/>
      <c r="J8" s="42"/>
      <c r="K8" s="26"/>
      <c r="L8" s="27"/>
      <c r="M8" s="28"/>
      <c r="N8" s="28"/>
      <c r="O8" s="28"/>
    </row>
    <row r="9" spans="1:18" ht="30.75" customHeight="1" x14ac:dyDescent="0.3">
      <c r="A9" s="1" t="s">
        <v>6</v>
      </c>
      <c r="B9" s="1" t="s">
        <v>0</v>
      </c>
      <c r="C9" s="1" t="s">
        <v>1</v>
      </c>
      <c r="D9" s="7" t="s">
        <v>114</v>
      </c>
      <c r="E9" s="1" t="s">
        <v>2</v>
      </c>
      <c r="F9" s="7" t="s">
        <v>4</v>
      </c>
      <c r="G9" s="7" t="s">
        <v>5</v>
      </c>
      <c r="H9" s="16"/>
      <c r="I9" s="33"/>
      <c r="J9" s="33"/>
      <c r="K9" s="2" t="s">
        <v>3</v>
      </c>
      <c r="P9" s="1">
        <v>2019</v>
      </c>
    </row>
    <row r="10" spans="1:18" x14ac:dyDescent="0.3">
      <c r="A10" s="3"/>
      <c r="B10" s="3"/>
      <c r="C10" s="3"/>
      <c r="D10" s="3"/>
      <c r="E10" s="15"/>
      <c r="F10" s="11"/>
      <c r="G10" s="9"/>
      <c r="H10" s="25"/>
      <c r="I10" s="12"/>
      <c r="J10" s="12"/>
      <c r="K10" s="4" t="str">
        <f>IF(OR(B10="",E10=""),"",CONCATENATE(IF(F10="X","LG ",IF(G10="X","LP ","Waffe?")),IF(J10="X","Auflage ",""),IF(I10="X",IF(J10="X",R$18,R12),L10)))</f>
        <v/>
      </c>
      <c r="L10" s="1" t="e">
        <f>CONCATENATE(IF(J10="x",LOOKUP(E10,P$13:P$17,R$13:R$17),LOOKUP(E10,P$10:P$11,R$10:R$11))," ",VLOOKUP(D10,P$19:R$20,3,FALSE))</f>
        <v>#N/A</v>
      </c>
      <c r="M10" s="19" t="s">
        <v>98</v>
      </c>
      <c r="N10" s="19" t="s">
        <v>99</v>
      </c>
      <c r="O10" s="19" t="s">
        <v>100</v>
      </c>
      <c r="P10" s="1">
        <v>1900</v>
      </c>
      <c r="Q10" s="1">
        <f>P11-1</f>
        <v>1958</v>
      </c>
      <c r="R10" s="1" t="s">
        <v>104</v>
      </c>
    </row>
    <row r="11" spans="1:18" x14ac:dyDescent="0.3">
      <c r="A11" s="3"/>
      <c r="B11" s="3"/>
      <c r="C11" s="3"/>
      <c r="D11" s="3"/>
      <c r="E11" s="15"/>
      <c r="F11" s="11"/>
      <c r="G11" s="9"/>
      <c r="H11" s="25"/>
      <c r="I11" s="12"/>
      <c r="J11" s="12"/>
      <c r="K11" s="4" t="str">
        <f>IF(OR(B11="",E11=""),"",IF(AND(A$1-E11&lt;56,I11=""),"zu jung",CONCATENATE(IF(F11="X","Luftgewehr",IF(G11="X","Luftpistole","Waffe?")),IF(OR(F11="X",G11="X"),IF(I11="X"," Gruppe E",L11)),"")))</f>
        <v/>
      </c>
      <c r="L11" s="1" t="str">
        <f t="shared" ref="L11:L40" si="0">IF(E11=""," ",IF(A$1-E11&gt;70," Gruppe D",IF(A$1-E11&gt;65," Gruppe C",IF(A$1-E11&gt;60," Gruppe B"," Gruppe A"))))</f>
        <v xml:space="preserve"> </v>
      </c>
      <c r="M11" s="20" t="s">
        <v>14</v>
      </c>
      <c r="N11" s="20" t="s">
        <v>15</v>
      </c>
      <c r="O11" s="21" t="s">
        <v>16</v>
      </c>
      <c r="P11" s="1">
        <f>P9-60</f>
        <v>1959</v>
      </c>
      <c r="Q11" s="1">
        <f>P11+9</f>
        <v>1968</v>
      </c>
      <c r="R11" s="1" t="s">
        <v>103</v>
      </c>
    </row>
    <row r="12" spans="1:18" x14ac:dyDescent="0.3">
      <c r="A12" s="3"/>
      <c r="B12" s="3"/>
      <c r="C12" s="3"/>
      <c r="D12" s="3"/>
      <c r="E12" s="15"/>
      <c r="F12" s="11"/>
      <c r="G12" s="9"/>
      <c r="H12" s="25"/>
      <c r="I12" s="12"/>
      <c r="J12" s="12"/>
      <c r="K12" s="4" t="str">
        <f>IF(OR(B12="",E12=""),"",IF(AND(A$1-E12&lt;56,I12=""),"zu jung",CONCATENATE(IF(F12="X","Luftgewehr",IF(G12="X","Luftpistole","Waffe?")),IF(OR(F12="X",G12="X"),IF(I12="X"," Gruppe E",L12)),"")))</f>
        <v/>
      </c>
      <c r="L12" s="1" t="str">
        <f t="shared" si="0"/>
        <v xml:space="preserve"> </v>
      </c>
      <c r="M12" s="20" t="s">
        <v>17</v>
      </c>
      <c r="N12" s="20" t="s">
        <v>18</v>
      </c>
      <c r="O12" s="21" t="s">
        <v>19</v>
      </c>
      <c r="R12" s="1" t="s">
        <v>105</v>
      </c>
    </row>
    <row r="13" spans="1:18" x14ac:dyDescent="0.3">
      <c r="A13" s="3"/>
      <c r="B13" s="3"/>
      <c r="C13" s="3"/>
      <c r="D13" s="3"/>
      <c r="E13" s="15"/>
      <c r="F13" s="11"/>
      <c r="G13" s="9"/>
      <c r="H13" s="25"/>
      <c r="I13" s="12"/>
      <c r="J13" s="12"/>
      <c r="K13" s="4" t="str">
        <f>IF(OR(B13="",E13=""),"",IF(AND(A$1-E13&lt;56,I13=""),"zu jung",CONCATENATE(IF(F13="X","Luftgewehr",IF(G13="X","Luftpistole","Waffe?")),IF(OR(F13="X",G13="X"),IF(I13="X"," Gruppe E",L13)),"")))</f>
        <v/>
      </c>
      <c r="L13" s="1" t="str">
        <f t="shared" si="0"/>
        <v xml:space="preserve"> </v>
      </c>
      <c r="M13" s="20" t="s">
        <v>20</v>
      </c>
      <c r="N13" s="20" t="s">
        <v>21</v>
      </c>
      <c r="O13" s="21" t="s">
        <v>22</v>
      </c>
      <c r="P13" s="1">
        <v>1900</v>
      </c>
      <c r="Q13" s="1">
        <f>P9-76</f>
        <v>1943</v>
      </c>
      <c r="R13" s="1" t="s">
        <v>110</v>
      </c>
    </row>
    <row r="14" spans="1:18" x14ac:dyDescent="0.3">
      <c r="A14" s="3"/>
      <c r="B14" s="3"/>
      <c r="C14" s="3"/>
      <c r="D14" s="3"/>
      <c r="E14" s="15"/>
      <c r="F14" s="11"/>
      <c r="G14" s="9"/>
      <c r="H14" s="25"/>
      <c r="I14" s="12"/>
      <c r="J14" s="12"/>
      <c r="K14" s="4" t="str">
        <f>IF(OR(B14="",E14=""),"",IF(AND(A$1-E14&lt;56,I14=""),"zu jung",CONCATENATE(IF(F14="X","Luftgewehr",IF(G14="X","Luftpistole","Waffe?")),IF(OR(F14="X",G14="X"),IF(I14="X"," Gruppe E",L14)),"")))</f>
        <v/>
      </c>
      <c r="L14" s="1" t="str">
        <f t="shared" si="0"/>
        <v xml:space="preserve"> </v>
      </c>
      <c r="M14" s="20" t="s">
        <v>23</v>
      </c>
      <c r="N14" s="20" t="s">
        <v>28</v>
      </c>
      <c r="O14" s="21" t="s">
        <v>24</v>
      </c>
      <c r="P14" s="1">
        <f>P9-75</f>
        <v>1944</v>
      </c>
      <c r="Q14" s="1">
        <f>P15-1</f>
        <v>1948</v>
      </c>
      <c r="R14" s="1" t="s">
        <v>109</v>
      </c>
    </row>
    <row r="15" spans="1:18" x14ac:dyDescent="0.3">
      <c r="A15" s="3"/>
      <c r="B15" s="3"/>
      <c r="C15" s="3"/>
      <c r="D15" s="3"/>
      <c r="E15" s="15"/>
      <c r="F15" s="11"/>
      <c r="G15" s="9"/>
      <c r="H15" s="25"/>
      <c r="I15" s="12"/>
      <c r="J15" s="12"/>
      <c r="K15" s="4" t="str">
        <f>IF(OR(B15="",E15=""),"",IF(AND(A$1-E15&lt;56,I15=""),"zu jung",CONCATENATE(IF(F15="X","Luftgewehr",IF(G15="X","Luftpistole","Waffe?")),IF(OR(F15="X",G15="X"),IF(I15="X"," Gruppe E",L15)),"")))</f>
        <v/>
      </c>
      <c r="L15" s="1" t="str">
        <f t="shared" si="0"/>
        <v xml:space="preserve"> </v>
      </c>
      <c r="M15" s="20" t="s">
        <v>25</v>
      </c>
      <c r="N15" s="20" t="s">
        <v>33</v>
      </c>
      <c r="O15" s="21" t="s">
        <v>26</v>
      </c>
      <c r="P15" s="1">
        <f>P9-70</f>
        <v>1949</v>
      </c>
      <c r="Q15" s="1">
        <f>P16-1</f>
        <v>1953</v>
      </c>
      <c r="R15" s="1" t="s">
        <v>108</v>
      </c>
    </row>
    <row r="16" spans="1:18" x14ac:dyDescent="0.3">
      <c r="A16" s="3"/>
      <c r="B16" s="3"/>
      <c r="C16" s="3"/>
      <c r="D16" s="3"/>
      <c r="E16" s="15"/>
      <c r="F16" s="11"/>
      <c r="G16" s="9"/>
      <c r="H16" s="25"/>
      <c r="I16" s="12"/>
      <c r="J16" s="12"/>
      <c r="K16" s="4" t="str">
        <f>IF(OR(B16="",E16=""),"",IF(AND(A$1-E16&lt;56,I16=""),"zu jung",CONCATENATE(IF(F16="X","Luftgewehr",IF(G16="X","Luftpistole","Waffe?")),IF(OR(F16="X",G16="X"),IF(I16="X"," Gruppe E",L16)),"")))</f>
        <v/>
      </c>
      <c r="L16" s="1" t="str">
        <f t="shared" si="0"/>
        <v xml:space="preserve"> </v>
      </c>
      <c r="M16" s="20" t="s">
        <v>27</v>
      </c>
      <c r="N16" s="20" t="s">
        <v>36</v>
      </c>
      <c r="O16" s="21" t="s">
        <v>29</v>
      </c>
      <c r="P16" s="1">
        <f>P9-65</f>
        <v>1954</v>
      </c>
      <c r="Q16" s="1">
        <f>P17-1</f>
        <v>1958</v>
      </c>
      <c r="R16" s="1" t="s">
        <v>107</v>
      </c>
    </row>
    <row r="17" spans="1:18" x14ac:dyDescent="0.3">
      <c r="A17" s="3"/>
      <c r="B17" s="3"/>
      <c r="C17" s="3"/>
      <c r="D17" s="3"/>
      <c r="E17" s="15"/>
      <c r="F17" s="11"/>
      <c r="G17" s="9"/>
      <c r="H17" s="25"/>
      <c r="I17" s="12"/>
      <c r="J17" s="12"/>
      <c r="K17" s="4" t="str">
        <f>IF(OR(B17="",E17=""),"",IF(AND(A$1-E17&lt;56,I17=""),"zu jung",CONCATENATE(IF(F17="X","Luftgewehr",IF(G17="X","Luftpistole","Waffe?")),IF(OR(F17="X",G17="X"),IF(I17="X"," Gruppe E",L17)),"")))</f>
        <v/>
      </c>
      <c r="L17" s="1" t="str">
        <f t="shared" si="0"/>
        <v xml:space="preserve"> </v>
      </c>
      <c r="M17" s="20" t="s">
        <v>30</v>
      </c>
      <c r="N17" s="20" t="s">
        <v>39</v>
      </c>
      <c r="O17" s="21" t="s">
        <v>31</v>
      </c>
      <c r="P17" s="1">
        <f>P9-60</f>
        <v>1959</v>
      </c>
      <c r="Q17" s="1">
        <f>P17-10</f>
        <v>1949</v>
      </c>
      <c r="R17" s="1" t="s">
        <v>106</v>
      </c>
    </row>
    <row r="18" spans="1:18" x14ac:dyDescent="0.3">
      <c r="A18" s="3"/>
      <c r="B18" s="3"/>
      <c r="C18" s="3"/>
      <c r="D18" s="3"/>
      <c r="E18" s="15"/>
      <c r="F18" s="11"/>
      <c r="G18" s="9"/>
      <c r="H18" s="25"/>
      <c r="I18" s="12"/>
      <c r="J18" s="12"/>
      <c r="K18" s="4" t="str">
        <f>IF(OR(B18="",E18=""),"",IF(AND(A$1-E18&lt;56,I18=""),"zu jung",CONCATENATE(IF(F18="X","Luftgewehr",IF(G18="X","Luftpistole","Waffe?")),IF(OR(F18="X",G18="X"),IF(I18="X"," Gruppe E",L18)),"")))</f>
        <v/>
      </c>
      <c r="L18" s="1" t="str">
        <f t="shared" si="0"/>
        <v xml:space="preserve"> </v>
      </c>
      <c r="M18" s="20" t="s">
        <v>32</v>
      </c>
      <c r="N18" s="20" t="s">
        <v>42</v>
      </c>
      <c r="O18" s="21" t="s">
        <v>34</v>
      </c>
      <c r="R18" s="1" t="s">
        <v>111</v>
      </c>
    </row>
    <row r="19" spans="1:18" x14ac:dyDescent="0.3">
      <c r="A19" s="3"/>
      <c r="B19" s="3"/>
      <c r="C19" s="3"/>
      <c r="D19" s="3"/>
      <c r="E19" s="15"/>
      <c r="F19" s="11"/>
      <c r="G19" s="9"/>
      <c r="H19" s="25"/>
      <c r="I19" s="12"/>
      <c r="J19" s="12"/>
      <c r="K19" s="4" t="str">
        <f>IF(OR(B19="",E19=""),"",IF(AND(A$1-E19&lt;56,I19=""),"zu jung",CONCATENATE(IF(F19="X","Luftgewehr",IF(G19="X","Luftpistole","Waffe?")),IF(OR(F19="X",G19="X"),IF(I19="X"," Gruppe E",L19)),"")))</f>
        <v/>
      </c>
      <c r="L19" s="1" t="str">
        <f t="shared" si="0"/>
        <v xml:space="preserve"> </v>
      </c>
      <c r="M19" s="20" t="s">
        <v>35</v>
      </c>
      <c r="N19" s="20" t="s">
        <v>45</v>
      </c>
      <c r="O19" s="21" t="s">
        <v>37</v>
      </c>
      <c r="P19" s="1" t="s">
        <v>115</v>
      </c>
      <c r="R19" s="1" t="s">
        <v>116</v>
      </c>
    </row>
    <row r="20" spans="1:18" x14ac:dyDescent="0.3">
      <c r="A20" s="3"/>
      <c r="B20" s="3"/>
      <c r="C20" s="3"/>
      <c r="D20" s="3"/>
      <c r="E20" s="15"/>
      <c r="F20" s="11"/>
      <c r="G20" s="9"/>
      <c r="H20" s="25"/>
      <c r="I20" s="12"/>
      <c r="J20" s="12"/>
      <c r="K20" s="4" t="str">
        <f>IF(OR(B20="",E20=""),"",IF(AND(A$1-E20&lt;56,I20=""),"zu jung",CONCATENATE(IF(F20="X","Luftgewehr",IF(G20="X","Luftpistole","Waffe?")),IF(OR(F20="X",G20="X"),IF(I20="X"," Gruppe E",L20)),"")))</f>
        <v/>
      </c>
      <c r="L20" s="1" t="str">
        <f t="shared" si="0"/>
        <v xml:space="preserve"> </v>
      </c>
      <c r="M20" s="20" t="s">
        <v>38</v>
      </c>
      <c r="N20" s="20" t="s">
        <v>48</v>
      </c>
      <c r="O20" s="21" t="s">
        <v>40</v>
      </c>
      <c r="P20" s="1" t="s">
        <v>118</v>
      </c>
      <c r="R20" s="1" t="s">
        <v>117</v>
      </c>
    </row>
    <row r="21" spans="1:18" x14ac:dyDescent="0.3">
      <c r="A21" s="3"/>
      <c r="B21" s="3"/>
      <c r="C21" s="3"/>
      <c r="D21" s="3"/>
      <c r="E21" s="15"/>
      <c r="F21" s="11"/>
      <c r="G21" s="9"/>
      <c r="H21" s="25"/>
      <c r="I21" s="12"/>
      <c r="J21" s="12"/>
      <c r="K21" s="4" t="str">
        <f>IF(OR(B21="",E21=""),"",IF(AND(A$1-E21&lt;56,I21=""),"zu jung",CONCATENATE(IF(F21="X","Luftgewehr",IF(G21="X","Luftpistole","Waffe?")),IF(OR(F21="X",G21="X"),IF(I21="X"," Gruppe E",L21)),"")))</f>
        <v/>
      </c>
      <c r="L21" s="1" t="str">
        <f t="shared" si="0"/>
        <v xml:space="preserve"> </v>
      </c>
      <c r="M21" s="20" t="s">
        <v>41</v>
      </c>
      <c r="N21" s="20" t="s">
        <v>51</v>
      </c>
      <c r="O21" s="21" t="s">
        <v>43</v>
      </c>
    </row>
    <row r="22" spans="1:18" x14ac:dyDescent="0.3">
      <c r="A22" s="3"/>
      <c r="B22" s="3"/>
      <c r="C22" s="3"/>
      <c r="D22" s="3"/>
      <c r="E22" s="15"/>
      <c r="F22" s="11"/>
      <c r="G22" s="9"/>
      <c r="H22" s="25"/>
      <c r="I22" s="12"/>
      <c r="J22" s="12"/>
      <c r="K22" s="4" t="str">
        <f>IF(OR(B22="",E22=""),"",IF(AND(A$1-E22&lt;56,I22=""),"zu jung",CONCATENATE(IF(F22="X","Luftgewehr",IF(G22="X","Luftpistole","Waffe?")),IF(OR(F22="X",G22="X"),IF(I22="X"," Gruppe E",L22)),"")))</f>
        <v/>
      </c>
      <c r="L22" s="1" t="str">
        <f t="shared" si="0"/>
        <v xml:space="preserve"> </v>
      </c>
      <c r="M22" s="20" t="s">
        <v>44</v>
      </c>
      <c r="N22" s="20" t="s">
        <v>54</v>
      </c>
      <c r="O22" s="21" t="s">
        <v>46</v>
      </c>
    </row>
    <row r="23" spans="1:18" x14ac:dyDescent="0.3">
      <c r="A23" s="3"/>
      <c r="B23" s="3"/>
      <c r="C23" s="3"/>
      <c r="D23" s="3"/>
      <c r="E23" s="15"/>
      <c r="F23" s="11"/>
      <c r="G23" s="9"/>
      <c r="H23" s="25"/>
      <c r="I23" s="12"/>
      <c r="J23" s="12"/>
      <c r="K23" s="4" t="str">
        <f>IF(OR(B23="",E23=""),"",IF(AND(A$1-E23&lt;56,I23=""),"zu jung",CONCATENATE(IF(F23="X","Luftgewehr",IF(G23="X","Luftpistole","Waffe?")),IF(OR(F23="X",G23="X"),IF(I23="X"," Gruppe E",L23)),"")))</f>
        <v/>
      </c>
      <c r="L23" s="1" t="str">
        <f t="shared" si="0"/>
        <v xml:space="preserve"> </v>
      </c>
      <c r="M23" s="20" t="s">
        <v>47</v>
      </c>
      <c r="N23" s="20" t="s">
        <v>56</v>
      </c>
      <c r="O23" s="21" t="s">
        <v>49</v>
      </c>
    </row>
    <row r="24" spans="1:18" x14ac:dyDescent="0.3">
      <c r="A24" s="3"/>
      <c r="B24" s="3"/>
      <c r="C24" s="3"/>
      <c r="D24" s="3"/>
      <c r="E24" s="15"/>
      <c r="F24" s="11"/>
      <c r="G24" s="9"/>
      <c r="H24" s="25"/>
      <c r="I24" s="12"/>
      <c r="J24" s="12"/>
      <c r="K24" s="4" t="str">
        <f>IF(OR(B24="",E24=""),"",IF(AND(A$1-E24&lt;56,I24=""),"zu jung",CONCATENATE(IF(F24="X","Luftgewehr",IF(G24="X","Luftpistole","Waffe?")),IF(OR(F24="X",G24="X"),IF(I24="X"," Gruppe E",L24)),"")))</f>
        <v/>
      </c>
      <c r="L24" s="1" t="str">
        <f t="shared" si="0"/>
        <v xml:space="preserve"> </v>
      </c>
      <c r="M24" s="20" t="s">
        <v>50</v>
      </c>
      <c r="N24" s="20" t="s">
        <v>59</v>
      </c>
      <c r="O24" s="21" t="s">
        <v>52</v>
      </c>
    </row>
    <row r="25" spans="1:18" x14ac:dyDescent="0.3">
      <c r="A25" s="3"/>
      <c r="B25" s="3"/>
      <c r="C25" s="3"/>
      <c r="D25" s="3"/>
      <c r="E25" s="15"/>
      <c r="F25" s="11"/>
      <c r="G25" s="9"/>
      <c r="H25" s="25"/>
      <c r="I25" s="12"/>
      <c r="J25" s="12"/>
      <c r="K25" s="4" t="str">
        <f>IF(OR(B25="",E25=""),"",IF(AND(A$1-E25&lt;56,I25=""),"zu jung",CONCATENATE(IF(F25="X","Luftgewehr",IF(G25="X","Luftpistole","Waffe?")),IF(OR(F25="X",G25="X"),IF(I25="X"," Gruppe E",L25)),"")))</f>
        <v/>
      </c>
      <c r="L25" s="1" t="str">
        <f t="shared" si="0"/>
        <v xml:space="preserve"> </v>
      </c>
      <c r="M25" s="20" t="s">
        <v>53</v>
      </c>
      <c r="N25" s="20" t="s">
        <v>64</v>
      </c>
      <c r="O25" s="21" t="s">
        <v>55</v>
      </c>
    </row>
    <row r="26" spans="1:18" x14ac:dyDescent="0.3">
      <c r="A26" s="3"/>
      <c r="B26" s="3"/>
      <c r="C26" s="3"/>
      <c r="D26" s="3"/>
      <c r="E26" s="15"/>
      <c r="F26" s="11"/>
      <c r="G26" s="9"/>
      <c r="H26" s="25"/>
      <c r="I26" s="12"/>
      <c r="J26" s="12"/>
      <c r="K26" s="4" t="str">
        <f>IF(OR(B26="",E26=""),"",IF(AND(A$1-E26&lt;56,I26=""),"zu jung",CONCATENATE(IF(F26="X","Luftgewehr",IF(G26="X","Luftpistole","Waffe?")),IF(OR(F26="X",G26="X"),IF(I26="X"," Gruppe E",L26)),"")))</f>
        <v/>
      </c>
      <c r="L26" s="1" t="str">
        <f t="shared" si="0"/>
        <v xml:space="preserve"> </v>
      </c>
      <c r="M26" s="20" t="s">
        <v>58</v>
      </c>
      <c r="N26" s="20" t="s">
        <v>67</v>
      </c>
      <c r="O26" s="21" t="s">
        <v>57</v>
      </c>
    </row>
    <row r="27" spans="1:18" x14ac:dyDescent="0.3">
      <c r="A27" s="3"/>
      <c r="B27" s="3"/>
      <c r="C27" s="3"/>
      <c r="D27" s="3"/>
      <c r="E27" s="15"/>
      <c r="F27" s="11"/>
      <c r="G27" s="9"/>
      <c r="H27" s="25"/>
      <c r="I27" s="12"/>
      <c r="J27" s="12"/>
      <c r="K27" s="4" t="str">
        <f>IF(OR(B27="",E27=""),"",IF(AND(A$1-E27&lt;56,I27=""),"zu jung",CONCATENATE(IF(F27="X","Luftgewehr",IF(G27="X","Luftpistole","Waffe?")),IF(OR(F27="X",G27="X"),IF(I27="X"," Gruppe E",L27)),"")))</f>
        <v/>
      </c>
      <c r="L27" s="1" t="str">
        <f t="shared" si="0"/>
        <v xml:space="preserve"> </v>
      </c>
      <c r="M27" s="20" t="s">
        <v>61</v>
      </c>
      <c r="N27" s="20" t="s">
        <v>70</v>
      </c>
      <c r="O27" s="21" t="s">
        <v>60</v>
      </c>
    </row>
    <row r="28" spans="1:18" x14ac:dyDescent="0.3">
      <c r="A28" s="3"/>
      <c r="B28" s="3"/>
      <c r="C28" s="3"/>
      <c r="D28" s="3"/>
      <c r="E28" s="15"/>
      <c r="F28" s="11"/>
      <c r="G28" s="9"/>
      <c r="H28" s="25"/>
      <c r="I28" s="12"/>
      <c r="J28" s="12"/>
      <c r="K28" s="4" t="str">
        <f>IF(OR(B28="",E28=""),"",IF(AND(A$1-E28&lt;56,I28=""),"zu jung",CONCATENATE(IF(F28="X","Luftgewehr",IF(G28="X","Luftpistole","Waffe?")),IF(OR(F28="X",G28="X"),IF(I28="X"," Gruppe E",L28)),"")))</f>
        <v/>
      </c>
      <c r="L28" s="1" t="str">
        <f t="shared" si="0"/>
        <v xml:space="preserve"> </v>
      </c>
      <c r="M28" s="20" t="s">
        <v>63</v>
      </c>
      <c r="N28" s="20" t="s">
        <v>73</v>
      </c>
      <c r="O28" s="21" t="s">
        <v>62</v>
      </c>
    </row>
    <row r="29" spans="1:18" x14ac:dyDescent="0.3">
      <c r="A29" s="3"/>
      <c r="B29" s="3"/>
      <c r="C29" s="3"/>
      <c r="D29" s="3"/>
      <c r="E29" s="15"/>
      <c r="F29" s="11"/>
      <c r="G29" s="9"/>
      <c r="H29" s="25"/>
      <c r="I29" s="12"/>
      <c r="J29" s="12"/>
      <c r="K29" s="4" t="str">
        <f>IF(OR(B29="",E29=""),"",IF(AND(A$1-E29&lt;56,I29=""),"zu jung",CONCATENATE(IF(F29="X","Luftgewehr",IF(G29="X","Luftpistole","Waffe?")),IF(OR(F29="X",G29="X"),IF(I29="X"," Gruppe E",L29)),"")))</f>
        <v/>
      </c>
      <c r="L29" s="1" t="str">
        <f t="shared" si="0"/>
        <v xml:space="preserve"> </v>
      </c>
      <c r="M29" s="20" t="s">
        <v>66</v>
      </c>
      <c r="N29" s="20" t="s">
        <v>76</v>
      </c>
      <c r="O29" s="21" t="s">
        <v>65</v>
      </c>
    </row>
    <row r="30" spans="1:18" x14ac:dyDescent="0.3">
      <c r="A30" s="3"/>
      <c r="B30" s="3"/>
      <c r="C30" s="3"/>
      <c r="D30" s="3"/>
      <c r="E30" s="15"/>
      <c r="F30" s="11"/>
      <c r="G30" s="9"/>
      <c r="H30" s="25"/>
      <c r="I30" s="12"/>
      <c r="J30" s="12"/>
      <c r="K30" s="4" t="str">
        <f>IF(OR(B30="",E30=""),"",IF(AND(A$1-E30&lt;56,I30=""),"zu jung",CONCATENATE(IF(F30="X","Luftgewehr",IF(G30="X","Luftpistole","Waffe?")),IF(OR(F30="X",G30="X"),IF(I30="X"," Gruppe E",L30)),"")))</f>
        <v/>
      </c>
      <c r="L30" s="1" t="str">
        <f t="shared" si="0"/>
        <v xml:space="preserve"> </v>
      </c>
      <c r="M30" s="20" t="s">
        <v>69</v>
      </c>
      <c r="N30" s="20" t="s">
        <v>79</v>
      </c>
      <c r="O30" s="21" t="s">
        <v>68</v>
      </c>
    </row>
    <row r="31" spans="1:18" x14ac:dyDescent="0.3">
      <c r="A31" s="3"/>
      <c r="B31" s="3"/>
      <c r="C31" s="3"/>
      <c r="D31" s="3"/>
      <c r="E31" s="15"/>
      <c r="F31" s="11"/>
      <c r="G31" s="9"/>
      <c r="H31" s="25"/>
      <c r="I31" s="12"/>
      <c r="J31" s="12"/>
      <c r="K31" s="4" t="str">
        <f>IF(OR(B31="",E31=""),"",IF(AND(A$1-E31&lt;56,I31=""),"zu jung",CONCATENATE(IF(F31="X","Luftgewehr",IF(G31="X","Luftpistole","Waffe?")),IF(OR(F31="X",G31="X"),IF(I31="X"," Gruppe E",L31)),"")))</f>
        <v/>
      </c>
      <c r="L31" s="1" t="str">
        <f t="shared" si="0"/>
        <v xml:space="preserve"> </v>
      </c>
      <c r="M31" s="20" t="s">
        <v>72</v>
      </c>
      <c r="O31" s="21" t="s">
        <v>71</v>
      </c>
    </row>
    <row r="32" spans="1:18" x14ac:dyDescent="0.3">
      <c r="A32" s="3"/>
      <c r="B32" s="3"/>
      <c r="C32" s="3"/>
      <c r="D32" s="3"/>
      <c r="E32" s="15"/>
      <c r="F32" s="11"/>
      <c r="G32" s="9"/>
      <c r="H32" s="25"/>
      <c r="I32" s="12"/>
      <c r="J32" s="12"/>
      <c r="K32" s="4" t="str">
        <f>IF(OR(B32="",E32=""),"",IF(AND(A$1-E32&lt;56,I32=""),"zu jung",CONCATENATE(IF(F32="X","Luftgewehr",IF(G32="X","Luftpistole","Waffe?")),IF(OR(F32="X",G32="X"),IF(I32="X"," Gruppe E",L32)),"")))</f>
        <v/>
      </c>
      <c r="L32" s="1" t="str">
        <f t="shared" si="0"/>
        <v xml:space="preserve"> </v>
      </c>
      <c r="M32" s="20" t="s">
        <v>75</v>
      </c>
      <c r="O32" s="21" t="s">
        <v>74</v>
      </c>
    </row>
    <row r="33" spans="1:15" x14ac:dyDescent="0.3">
      <c r="A33" s="3"/>
      <c r="B33" s="3"/>
      <c r="C33" s="3"/>
      <c r="D33" s="3"/>
      <c r="E33" s="15"/>
      <c r="F33" s="11"/>
      <c r="G33" s="9"/>
      <c r="H33" s="25"/>
      <c r="I33" s="12"/>
      <c r="J33" s="12"/>
      <c r="K33" s="4" t="str">
        <f>IF(OR(B33="",E33=""),"",IF(AND(A$1-E33&lt;56,I33=""),"zu jung",CONCATENATE(IF(F33="X","Luftgewehr",IF(G33="X","Luftpistole","Waffe?")),IF(OR(F33="X",G33="X"),IF(I33="X"," Gruppe E",L33)),"")))</f>
        <v/>
      </c>
      <c r="L33" s="1" t="str">
        <f t="shared" si="0"/>
        <v xml:space="preserve"> </v>
      </c>
      <c r="M33" s="20" t="s">
        <v>78</v>
      </c>
      <c r="O33" s="21" t="s">
        <v>77</v>
      </c>
    </row>
    <row r="34" spans="1:15" x14ac:dyDescent="0.3">
      <c r="A34" s="3"/>
      <c r="B34" s="3"/>
      <c r="C34" s="3"/>
      <c r="D34" s="3"/>
      <c r="E34" s="15"/>
      <c r="F34" s="11"/>
      <c r="G34" s="9"/>
      <c r="H34" s="25"/>
      <c r="I34" s="12"/>
      <c r="J34" s="12"/>
      <c r="K34" s="4" t="str">
        <f>IF(OR(B34="",E34=""),"",IF(AND(A$1-E34&lt;56,I34=""),"zu jung",CONCATENATE(IF(F34="X","Luftgewehr",IF(G34="X","Luftpistole","Waffe?")),IF(OR(F34="X",G34="X"),IF(I34="X"," Gruppe E",L34)),"")))</f>
        <v/>
      </c>
      <c r="L34" s="1" t="str">
        <f t="shared" si="0"/>
        <v xml:space="preserve"> </v>
      </c>
      <c r="M34" s="20" t="s">
        <v>81</v>
      </c>
      <c r="O34" s="21" t="s">
        <v>80</v>
      </c>
    </row>
    <row r="35" spans="1:15" x14ac:dyDescent="0.3">
      <c r="A35" s="3"/>
      <c r="B35" s="3"/>
      <c r="C35" s="3"/>
      <c r="D35" s="3"/>
      <c r="E35" s="15"/>
      <c r="F35" s="11"/>
      <c r="G35" s="9"/>
      <c r="H35" s="25"/>
      <c r="I35" s="12"/>
      <c r="J35" s="12"/>
      <c r="K35" s="4" t="str">
        <f>IF(OR(B35="",E35=""),"",IF(AND(A$1-E35&lt;56,I35=""),"zu jung",CONCATENATE(IF(F35="X","Luftgewehr",IF(G35="X","Luftpistole","Waffe?")),IF(OR(F35="X",G35="X"),IF(I35="X"," Gruppe E",L35)),"")))</f>
        <v/>
      </c>
      <c r="L35" s="1" t="str">
        <f t="shared" si="0"/>
        <v xml:space="preserve"> </v>
      </c>
      <c r="M35" s="20" t="s">
        <v>83</v>
      </c>
      <c r="N35" s="20"/>
      <c r="O35" s="21" t="s">
        <v>82</v>
      </c>
    </row>
    <row r="36" spans="1:15" x14ac:dyDescent="0.3">
      <c r="A36" s="3"/>
      <c r="B36" s="3"/>
      <c r="C36" s="3"/>
      <c r="D36" s="3"/>
      <c r="E36" s="15"/>
      <c r="F36" s="11"/>
      <c r="G36" s="9"/>
      <c r="H36" s="25"/>
      <c r="I36" s="12"/>
      <c r="J36" s="12"/>
      <c r="K36" s="4" t="str">
        <f>IF(OR(B36="",E36=""),"",IF(AND(A$1-E36&lt;56,I36=""),"zu jung",CONCATENATE(IF(F36="X","Luftgewehr",IF(G36="X","Luftpistole","Waffe?")),IF(OR(F36="X",G36="X"),IF(I36="X"," Gruppe E",L36)),"")))</f>
        <v/>
      </c>
      <c r="L36" s="1" t="str">
        <f t="shared" si="0"/>
        <v xml:space="preserve"> </v>
      </c>
      <c r="M36" s="20" t="s">
        <v>86</v>
      </c>
      <c r="N36" s="20" t="s">
        <v>84</v>
      </c>
      <c r="O36" s="21" t="s">
        <v>85</v>
      </c>
    </row>
    <row r="37" spans="1:15" x14ac:dyDescent="0.3">
      <c r="A37" s="3"/>
      <c r="B37" s="3"/>
      <c r="C37" s="3"/>
      <c r="D37" s="3"/>
      <c r="E37" s="15"/>
      <c r="F37" s="11"/>
      <c r="G37" s="9"/>
      <c r="H37" s="25"/>
      <c r="I37" s="12"/>
      <c r="J37" s="12"/>
      <c r="K37" s="4" t="str">
        <f>IF(OR(B37="",E37=""),"",IF(AND(A$1-E37&lt;56,I37=""),"zu jung",CONCATENATE(IF(F37="X","Luftgewehr",IF(G37="X","Luftpistole","Waffe?")),IF(OR(F37="X",G37="X"),IF(I37="X"," Gruppe E",L37)),"")))</f>
        <v/>
      </c>
      <c r="L37" s="1" t="str">
        <f t="shared" si="0"/>
        <v xml:space="preserve"> </v>
      </c>
      <c r="M37" s="20" t="s">
        <v>88</v>
      </c>
      <c r="N37" s="20" t="s">
        <v>84</v>
      </c>
      <c r="O37" s="22" t="s">
        <v>87</v>
      </c>
    </row>
    <row r="38" spans="1:15" x14ac:dyDescent="0.3">
      <c r="A38" s="3"/>
      <c r="B38" s="3"/>
      <c r="C38" s="3"/>
      <c r="D38" s="3"/>
      <c r="E38" s="15"/>
      <c r="F38" s="11"/>
      <c r="G38" s="9"/>
      <c r="H38" s="25"/>
      <c r="I38" s="12"/>
      <c r="J38" s="12"/>
      <c r="K38" s="4" t="str">
        <f>IF(OR(B38="",E38=""),"",IF(AND(A$1-E38&lt;56,I38=""),"zu jung",CONCATENATE(IF(F38="X","Luftgewehr",IF(G38="X","Luftpistole","Waffe?")),IF(OR(F38="X",G38="X"),IF(I38="X"," Gruppe E",L38)),"")))</f>
        <v/>
      </c>
      <c r="L38" s="1" t="str">
        <f t="shared" si="0"/>
        <v xml:space="preserve"> </v>
      </c>
      <c r="M38" s="20" t="s">
        <v>89</v>
      </c>
      <c r="N38" s="20" t="s">
        <v>84</v>
      </c>
      <c r="O38" s="22" t="s">
        <v>90</v>
      </c>
    </row>
    <row r="39" spans="1:15" x14ac:dyDescent="0.3">
      <c r="A39" s="3"/>
      <c r="B39" s="3"/>
      <c r="C39" s="3"/>
      <c r="D39" s="3"/>
      <c r="E39" s="15"/>
      <c r="F39" s="11"/>
      <c r="G39" s="9"/>
      <c r="H39" s="25"/>
      <c r="I39" s="12"/>
      <c r="J39" s="12"/>
      <c r="K39" s="4" t="str">
        <f>IF(OR(B39="",E39=""),"",IF(AND(A$1-E39&lt;56,I39=""),"zu jung",CONCATENATE(IF(F39="X","Luftgewehr",IF(G39="X","Luftpistole","Waffe?")),IF(OR(F39="X",G39="X"),IF(I39="X"," Gruppe E",L39)),"")))</f>
        <v/>
      </c>
      <c r="L39" s="1" t="str">
        <f t="shared" si="0"/>
        <v xml:space="preserve"> </v>
      </c>
      <c r="N39" s="20" t="s">
        <v>84</v>
      </c>
      <c r="O39" s="22" t="s">
        <v>102</v>
      </c>
    </row>
    <row r="40" spans="1:15" x14ac:dyDescent="0.3">
      <c r="A40" s="3"/>
      <c r="B40" s="3"/>
      <c r="C40" s="3"/>
      <c r="D40" s="3"/>
      <c r="E40" s="15"/>
      <c r="F40" s="11"/>
      <c r="G40" s="9"/>
      <c r="H40" s="25"/>
      <c r="I40" s="12"/>
      <c r="J40" s="12"/>
      <c r="K40" s="4" t="str">
        <f>IF(OR(B40="",E40=""),"",IF(AND(A$1-E40&lt;56,I40=""),"zu jung",CONCATENATE(IF(F40="X","Luftgewehr",IF(G40="X","Luftpistole","Waffe?")),IF(OR(F40="X",G40="X"),IF(I40="X"," Gruppe E",L40)),"")))</f>
        <v/>
      </c>
      <c r="L40" s="1" t="str">
        <f t="shared" si="0"/>
        <v xml:space="preserve"> </v>
      </c>
      <c r="N40" s="20" t="s">
        <v>84</v>
      </c>
      <c r="O40" s="22" t="s">
        <v>91</v>
      </c>
    </row>
    <row r="41" spans="1:15" x14ac:dyDescent="0.3">
      <c r="M41" s="22" t="s">
        <v>84</v>
      </c>
      <c r="N41" s="22" t="s">
        <v>84</v>
      </c>
      <c r="O41" s="22" t="s">
        <v>92</v>
      </c>
    </row>
    <row r="42" spans="1:15" x14ac:dyDescent="0.3">
      <c r="M42" s="22" t="s">
        <v>84</v>
      </c>
      <c r="N42" s="22" t="s">
        <v>84</v>
      </c>
      <c r="O42" s="22" t="s">
        <v>93</v>
      </c>
    </row>
    <row r="43" spans="1:15" x14ac:dyDescent="0.3">
      <c r="M43" s="22" t="s">
        <v>84</v>
      </c>
      <c r="N43" s="22" t="s">
        <v>84</v>
      </c>
      <c r="O43" s="22" t="s">
        <v>94</v>
      </c>
    </row>
    <row r="44" spans="1:15" x14ac:dyDescent="0.3">
      <c r="M44" s="22" t="s">
        <v>84</v>
      </c>
      <c r="N44" s="22" t="s">
        <v>84</v>
      </c>
      <c r="O44" s="22" t="s">
        <v>95</v>
      </c>
    </row>
    <row r="45" spans="1:15" x14ac:dyDescent="0.3">
      <c r="M45" s="22" t="s">
        <v>84</v>
      </c>
      <c r="N45" s="22" t="s">
        <v>84</v>
      </c>
      <c r="O45" s="22" t="s">
        <v>96</v>
      </c>
    </row>
    <row r="46" spans="1:15" x14ac:dyDescent="0.3">
      <c r="M46" s="22" t="s">
        <v>84</v>
      </c>
      <c r="N46" s="22" t="s">
        <v>84</v>
      </c>
      <c r="O46" s="23" t="s">
        <v>97</v>
      </c>
    </row>
    <row r="47" spans="1:15" x14ac:dyDescent="0.3">
      <c r="M47" s="23" t="s">
        <v>84</v>
      </c>
      <c r="N47" s="23" t="s">
        <v>84</v>
      </c>
    </row>
  </sheetData>
  <sheetProtection password="87F1" sheet="1" selectLockedCells="1"/>
  <mergeCells count="14">
    <mergeCell ref="C5:G5"/>
    <mergeCell ref="C6:G6"/>
    <mergeCell ref="C7:G7"/>
    <mergeCell ref="J2:J9"/>
    <mergeCell ref="A1:I1"/>
    <mergeCell ref="I4:I9"/>
    <mergeCell ref="C3:G3"/>
    <mergeCell ref="C4:G4"/>
    <mergeCell ref="A3:B3"/>
    <mergeCell ref="A4:B4"/>
    <mergeCell ref="A5:B5"/>
    <mergeCell ref="A6:B6"/>
    <mergeCell ref="A8:G8"/>
    <mergeCell ref="A7:B7"/>
  </mergeCells>
  <phoneticPr fontId="9" type="noConversion"/>
  <conditionalFormatting sqref="H5:H8 A10:K40">
    <cfRule type="expression" dxfId="0" priority="13" stopIfTrue="1">
      <formula>OR(#REF!="Fehler",#REF!="Fehler",#REF!="Fehler")</formula>
    </cfRule>
  </conditionalFormatting>
  <dataValidations xWindow="644" yWindow="259" count="7">
    <dataValidation type="list" allowBlank="1" showInputMessage="1" showErrorMessage="1" sqref="F41:G65536">
      <formula1>#REF!</formula1>
    </dataValidation>
    <dataValidation type="list" errorStyle="information" allowBlank="1" showDropDown="1" showInputMessage="1" showErrorMessage="1" errorTitle="Nur X eingeben" error="Nur X eingeben alle anderen Zeichen entfernen_x000a_" promptTitle="Disziplinmarkierung" prompt="Bei entsprechender Disziplin x machen" sqref="H11:J40 F11:F40 F10:J10">
      <formula1>$L$1</formula1>
    </dataValidation>
    <dataValidation type="list" errorStyle="information" allowBlank="1" showDropDown="1" showInputMessage="1" showErrorMessage="1" errorTitle="Nur X eingeben" error="Nur X eingeben alle anderen Zeichen entfernen_x000a_" sqref="G11:G40">
      <formula1>$L$1</formula1>
    </dataValidation>
    <dataValidation type="whole" allowBlank="1" showInputMessage="1" showErrorMessage="1" sqref="E10:E40">
      <formula1>1900</formula1>
      <formula2>1980</formula2>
    </dataValidation>
    <dataValidation type="list" allowBlank="1" showInputMessage="1" showErrorMessage="1" sqref="C3:G3">
      <formula1>Gau</formula1>
    </dataValidation>
    <dataValidation type="list" allowBlank="1" showInputMessage="1" showErrorMessage="1" sqref="C4:G4">
      <formula1>OFFSET(Verein,,MATCH(C3,Gau,0)-1,COUNTA(INDEX(Verein,,MATCH(C3,Gau,0))),1)</formula1>
    </dataValidation>
    <dataValidation type="list" allowBlank="1" showInputMessage="1" showErrorMessage="1" sqref="D10:D40">
      <formula1>"m,w"</formula1>
    </dataValidation>
  </dataValidations>
  <pageMargins left="0.23622047244094491" right="0.23622047244094491" top="0.74803149606299213" bottom="0.74803149606299213" header="0.31496062992125984" footer="0.31496062992125984"/>
  <pageSetup paperSize="9" scale="95" fitToHeight="0" orientation="portrait" horizontalDpi="1200" verticalDpi="120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Meldeblatt</vt:lpstr>
      <vt:lpstr>Meldeblatt!Druckbereich</vt:lpstr>
      <vt:lpstr>Gau</vt:lpstr>
      <vt:lpstr>Verein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Tillmann</dc:creator>
  <cp:lastModifiedBy>Christian</cp:lastModifiedBy>
  <cp:lastPrinted>2013-09-18T15:54:39Z</cp:lastPrinted>
  <dcterms:created xsi:type="dcterms:W3CDTF">2008-02-29T13:05:40Z</dcterms:created>
  <dcterms:modified xsi:type="dcterms:W3CDTF">2019-06-09T08:48:29Z</dcterms:modified>
</cp:coreProperties>
</file>